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32" i="181" l="1"/>
  <c r="I27" i="181"/>
  <c r="I26" i="181"/>
  <c r="I25" i="181"/>
  <c r="I24" i="181"/>
  <c r="I23" i="181"/>
  <c r="I28" i="181" s="1"/>
  <c r="I31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20" i="131"/>
  <c r="I21" i="131" s="1"/>
  <c r="I19" i="13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<sst xmlns="http://schemas.openxmlformats.org/spreadsheetml/2006/main" count="314" uniqueCount="95">
  <si>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</si>
  <si>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</si>
  <si>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</si>
  <si>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</si>
  <si>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</si>
  <si>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</si>
  <si>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</si>
  <si>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</si>
  <si>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</si>
  <si>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</si>
  <si>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</si>
  <si>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</si>
  <si>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</si>
  <si>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</si>
  <si>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</si>
  <si>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</si>
  <si>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</si>
  <si>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</si>
  <si>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</si>
  <si>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</si>
  <si>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</si>
  <si>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</si>
  <si>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</si>
  <si>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</si>
  <si>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</si>
  <si>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</si>
  <si>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</si>
  <si>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</si>
  <si>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</si>
  <si>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</si>
  <si>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</si>
  <si>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</si>
  <si>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</si>
  <si>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</si>
  <si>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</si>
  <si>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</si>
  <si>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</si>
  <si>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</si>
  <si>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</si>
  <si>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</si>
  <si>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</si>
  <si>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</si>
  <si>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</si>
  <si>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</si>
  <si>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</si>
  <si>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</si>
  <si>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</si>
  <si>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</si>
  <si>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</si>
  <si>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</si>
  <si>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</si>
  <si>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</si>
  <si>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</si>
  <si>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</si>
  <si>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</si>
  <si>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</si>
  <si>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</si>
  <si>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</si>
  <si>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</si>
  <si>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</si>
  <si>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</si>
  <si>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</si>
  <si>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</si>
  <si>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</si>
  <si>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</si>
  <si>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</si>
  <si>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</si>
  <si>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</si>
  <si>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</si>
  <si>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</si>
  <si>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</si>
  <si>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</si>
  <si>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</si>
  <si>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</si>
  <si>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</si>
  <si>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</si>
  <si>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</si>
  <si>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</si>
  <si>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VAR 5/8"</t>
  </si>
  <si>
    <t>(38.03-5.21=32.82)+0.4x0.4x0.4x4=</t>
  </si>
  <si>
    <t>(149.3-26.68=122.62)+0.4x0.4x0.4x4=</t>
  </si>
  <si>
    <t>Vestido de Torres suspensión y remate deflexión</t>
  </si>
  <si>
    <t>Conjunto de Suspensión 2 conductores/fase</t>
  </si>
  <si>
    <t>Conjunto de Tensión 2 conductores /fase</t>
  </si>
  <si>
    <t>1.b.12</t>
  </si>
  <si>
    <t>138 kV - 2C - 1km - ACAR 400 2 C/F Torre de acero</t>
  </si>
  <si>
    <t>Suministro, tendido y tensionado de cable conductor ACAR 400 2 conductores/fase</t>
  </si>
  <si>
    <t>Cable ACAR 400</t>
  </si>
  <si>
    <t>Suministro, tendido y tensionado de cable conductor ACAR 400 2 C/F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</si>
  <si>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</si>
  <si>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</si>
  <si>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</si>
  <si>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</si>
  <si>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>CIMENTACIÓN TORRE 138 kV 2C SUSPENSIÓN</t>
  </si>
  <si>
    <t xml:space="preserve">CIMENTACIÓN TORRE 138 kV 2C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</si>
</sst>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11</xdr:row>
      <xdr:rowOff>0</xdr:rowOff>
    </xdr:from>
    <xdr:to>
      <xdr:col>12</xdr:col>
      <xdr:colOff>1962150</xdr:colOff>
      <xdr:row>28</xdr:row>
      <xdr:rowOff>97631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911" t="51311" r="49194" b="22847"/>
        <a:stretch/>
      </xdr:blipFill>
      <xdr:spPr bwMode="auto">
        <a:xfrm>
          <a:off x="6048375" y="2857500"/>
          <a:ext cx="4600575" cy="345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1619252</xdr:colOff>
      <xdr:row>27</xdr:row>
      <xdr:rowOff>123826</xdr:rowOff>
    </xdr:from>
    <xdr:to>
      <xdr:col>12</xdr:col>
      <xdr:colOff>495302</xdr:colOff>
      <xdr:row>36</xdr:row>
      <xdr:rowOff>47756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7" t="40075" r="36090" b="7491"/>
        <a:stretch/>
      </xdr:blipFill>
      <xdr:spPr bwMode="auto">
        <a:xfrm>
          <a:off x="7467602" y="6143626"/>
          <a:ext cx="1714500" cy="16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466725</xdr:colOff>
      <xdr:row>11</xdr:row>
      <xdr:rowOff>0</xdr:rowOff>
    </xdr:from>
    <xdr:to>
      <xdr:col>12</xdr:col>
      <xdr:colOff>1571625</xdr:colOff>
      <xdr:row>28</xdr:row>
      <xdr:rowOff>9526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09" t="12173" r="44779" b="21723"/>
        <a:stretch/>
      </xdr:blipFill>
      <xdr:spPr bwMode="auto">
        <a:xfrm>
          <a:off x="6315075" y="2857500"/>
          <a:ext cx="3943350" cy="33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1743074</xdr:colOff>
      <xdr:row>27</xdr:row>
      <xdr:rowOff>133350</xdr:rowOff>
    </xdr:from>
    <xdr:to>
      <xdr:col>12</xdr:col>
      <xdr:colOff>495299</xdr:colOff>
      <xdr:row>36</xdr:row>
      <xdr:rowOff>38553</xdr:rowOff>
    </xdr:to>
    <xdr:pic>
      <xdr:nvPicPr>
        <xdr:cNvPr id="106" name="Imagen 10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64" t="30898" r="31535" b="16854"/>
        <a:stretch/>
      </xdr:blipFill>
      <xdr:spPr bwMode="auto">
        <a:xfrm>
          <a:off x="7591424" y="6153150"/>
          <a:ext cx="1590675" cy="1619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1509623</xdr:colOff>
      <xdr:row>11</xdr:row>
      <xdr:rowOff>107831</xdr:rowOff>
    </xdr:from>
    <xdr:to>
      <xdr:col>12</xdr:col>
      <xdr:colOff>882674</xdr:colOff>
      <xdr:row>36</xdr:row>
      <xdr:rowOff>171732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94" t="15539" r="52421" b="15224"/>
        <a:stretch/>
      </xdr:blipFill>
      <xdr:spPr bwMode="auto">
        <a:xfrm>
          <a:off x="7359411" y="2965331"/>
          <a:ext cx="2212579" cy="489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1619250</xdr:colOff>
      <xdr:row>12</xdr:row>
      <xdr:rowOff>9525</xdr:rowOff>
    </xdr:from>
    <xdr:to>
      <xdr:col>12</xdr:col>
      <xdr:colOff>809392</xdr:colOff>
      <xdr:row>37</xdr:row>
      <xdr:rowOff>0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33" t="30899" r="61598" b="15356"/>
        <a:stretch/>
      </xdr:blipFill>
      <xdr:spPr bwMode="auto">
        <a:xfrm>
          <a:off x="7467600" y="3067050"/>
          <a:ext cx="2028592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1685925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36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3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93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1.95</v>
      </c>
      <c r="G14" s="14">
        <v>2.5</v>
      </c>
      <c r="H14" s="14">
        <v>1.95</v>
      </c>
      <c r="I14" s="42">
        <f>F14*G14*H14*E14</f>
        <v>38.024999999999999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1.95</v>
      </c>
      <c r="G16" s="14"/>
      <c r="H16" s="14">
        <v>1.95</v>
      </c>
      <c r="I16" s="42">
        <f>F16*H16*D16</f>
        <v>15.209999999999999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1.95</v>
      </c>
      <c r="G18" s="14">
        <v>0.23</v>
      </c>
      <c r="H18" s="14">
        <v>1.95</v>
      </c>
      <c r="I18" s="14">
        <f>F18*G18*H18</f>
        <v>0.87457499999999999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2.67</v>
      </c>
      <c r="H19" s="14">
        <v>0.4</v>
      </c>
      <c r="I19" s="14">
        <f>F19*G19*H19</f>
        <v>0.42720000000000002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1.3017750000000001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5.2071000000000005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22</v>
      </c>
      <c r="G23" s="14">
        <v>1.2</v>
      </c>
      <c r="H23" s="43">
        <v>0.55700000000000005</v>
      </c>
      <c r="I23" s="14">
        <f>F23*G23*H23</f>
        <v>14.704800000000001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78</v>
      </c>
      <c r="E24" s="162"/>
      <c r="F24" s="14">
        <v>8</v>
      </c>
      <c r="G24" s="14">
        <v>3.4</v>
      </c>
      <c r="H24" s="43">
        <v>1.552</v>
      </c>
      <c r="I24" s="14">
        <f>F24*G24*H24</f>
        <v>42.214399999999998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22</v>
      </c>
      <c r="E25" s="162"/>
      <c r="F25" s="14">
        <v>24</v>
      </c>
      <c r="G25" s="14">
        <v>1.95</v>
      </c>
      <c r="H25" s="43">
        <v>0.996</v>
      </c>
      <c r="I25" s="14">
        <f>F25*G25*H25</f>
        <v>46.6128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>
        <f>SUM(I23:I25)</f>
        <v>103.532</v>
      </c>
      <c r="J26" s="15" t="s">
        <v>23</v>
      </c>
      <c r="K26" s="12"/>
      <c r="L26" s="12"/>
      <c r="M26" s="13"/>
    </row>
    <row r="27" spans="2:16" ht="15" customHeight="1" x14ac:dyDescent="0.25">
      <c r="B27" s="150"/>
      <c r="C27" s="151"/>
      <c r="D27" s="157">
        <v>4</v>
      </c>
      <c r="E27" s="158"/>
      <c r="F27" s="14"/>
      <c r="G27" s="14"/>
      <c r="H27" s="14"/>
      <c r="I27" s="42">
        <f>I26*D27</f>
        <v>414.12799999999999</v>
      </c>
      <c r="J27" s="44" t="s">
        <v>23</v>
      </c>
      <c r="K27" s="12"/>
      <c r="L27" s="12"/>
      <c r="M27" s="13"/>
    </row>
    <row r="28" spans="2:16" ht="15" customHeight="1" x14ac:dyDescent="0.25">
      <c r="B28" s="159" t="s">
        <v>15</v>
      </c>
      <c r="C28" s="160"/>
      <c r="D28" s="152" t="s">
        <v>26</v>
      </c>
      <c r="E28" s="153"/>
      <c r="F28" s="45" t="s">
        <v>79</v>
      </c>
      <c r="G28" s="14"/>
      <c r="H28" s="14"/>
      <c r="I28" s="42">
        <f>32.82+0.256</f>
        <v>33.076000000000001</v>
      </c>
      <c r="J28" s="44" t="s">
        <v>24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4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3.6</v>
      </c>
      <c r="G14" s="14">
        <v>2.88</v>
      </c>
      <c r="H14" s="14">
        <v>3.6</v>
      </c>
      <c r="I14" s="42">
        <f>F14*G14*H14*E14</f>
        <v>149.29920000000001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3.6</v>
      </c>
      <c r="G16" s="14"/>
      <c r="H16" s="14">
        <v>3.6</v>
      </c>
      <c r="I16" s="42">
        <f>F16*H16*D16</f>
        <v>51.84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3.6</v>
      </c>
      <c r="G18" s="14">
        <v>0.48</v>
      </c>
      <c r="H18" s="14">
        <v>3.6</v>
      </c>
      <c r="I18" s="14">
        <f>F18*G18*H18</f>
        <v>6.2207999999999997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2.8</v>
      </c>
      <c r="H19" s="14">
        <v>0.4</v>
      </c>
      <c r="I19" s="14">
        <f>F19*G19*H19</f>
        <v>0.44799999999999995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6.6687999999999992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26.675199999999997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11</v>
      </c>
      <c r="G23" s="14">
        <v>1.3</v>
      </c>
      <c r="H23" s="43">
        <v>0.55700000000000005</v>
      </c>
      <c r="I23" s="14">
        <f>F23*G23*H23</f>
        <v>7.9651000000000014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19</v>
      </c>
      <c r="E24" s="162"/>
      <c r="F24" s="14">
        <v>11</v>
      </c>
      <c r="G24" s="14">
        <v>0.95</v>
      </c>
      <c r="H24" s="43">
        <v>0.55700000000000005</v>
      </c>
      <c r="I24" s="14">
        <f>F24*G24*H24</f>
        <v>5.8206500000000005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29</v>
      </c>
      <c r="E25" s="162"/>
      <c r="F25" s="14">
        <v>44</v>
      </c>
      <c r="G25" s="14">
        <v>3.6</v>
      </c>
      <c r="H25" s="43">
        <v>2.2349999999999999</v>
      </c>
      <c r="I25" s="14">
        <f>F25*G25*H25</f>
        <v>354.024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61" t="s">
        <v>29</v>
      </c>
      <c r="E26" s="162"/>
      <c r="F26" s="14">
        <v>8</v>
      </c>
      <c r="G26" s="14">
        <v>3.8</v>
      </c>
      <c r="H26" s="43">
        <v>2.2349999999999999</v>
      </c>
      <c r="I26" s="14">
        <f>F26*G26*H26</f>
        <v>67.943999999999988</v>
      </c>
      <c r="J26" s="15"/>
      <c r="K26" s="12"/>
      <c r="L26" s="12"/>
      <c r="M26" s="13"/>
    </row>
    <row r="27" spans="2:16" ht="15" customHeight="1" x14ac:dyDescent="0.25">
      <c r="B27" s="150"/>
      <c r="C27" s="151"/>
      <c r="D27" s="161" t="s">
        <v>78</v>
      </c>
      <c r="E27" s="162"/>
      <c r="F27" s="14">
        <v>4</v>
      </c>
      <c r="G27" s="14">
        <v>3.8</v>
      </c>
      <c r="H27" s="43">
        <v>1.552</v>
      </c>
      <c r="I27" s="14">
        <f>F27*G27*H27</f>
        <v>23.590399999999999</v>
      </c>
      <c r="J27" s="15"/>
      <c r="K27" s="12"/>
      <c r="L27" s="12"/>
      <c r="M27" s="13"/>
    </row>
    <row r="28" spans="2:16" ht="15" customHeight="1" x14ac:dyDescent="0.25">
      <c r="B28" s="150"/>
      <c r="C28" s="151"/>
      <c r="D28" s="161"/>
      <c r="E28" s="162"/>
      <c r="F28" s="14"/>
      <c r="G28" s="14"/>
      <c r="H28" s="43"/>
      <c r="I28" s="14">
        <f>SUM(I23:I27)</f>
        <v>459.34414999999996</v>
      </c>
      <c r="J28" s="15" t="s">
        <v>23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7">
        <v>4</v>
      </c>
      <c r="E31" s="158"/>
      <c r="F31" s="14"/>
      <c r="G31" s="14"/>
      <c r="H31" s="14"/>
      <c r="I31" s="42">
        <f>I28*D31</f>
        <v>1837.3765999999998</v>
      </c>
      <c r="J31" s="44" t="s">
        <v>23</v>
      </c>
      <c r="K31" s="12"/>
      <c r="L31" s="12"/>
      <c r="M31" s="13"/>
    </row>
    <row r="32" spans="2:16" ht="15" customHeight="1" x14ac:dyDescent="0.25">
      <c r="B32" s="159" t="s">
        <v>15</v>
      </c>
      <c r="C32" s="160"/>
      <c r="D32" s="152" t="s">
        <v>26</v>
      </c>
      <c r="E32" s="153"/>
      <c r="F32" s="45" t="s">
        <v>80</v>
      </c>
      <c r="G32" s="14"/>
      <c r="H32" s="14"/>
      <c r="I32" s="42">
        <f>122.62+0.256</f>
        <v>122.876</v>
      </c>
      <c r="J32" s="44" t="s">
        <v>24</v>
      </c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74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5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44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41</v>
      </c>
      <c r="G12" s="6" t="s">
        <v>42</v>
      </c>
      <c r="H12" s="5" t="s">
        <v>3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91</v>
      </c>
      <c r="C14" s="153"/>
      <c r="D14" s="157" t="s">
        <v>53</v>
      </c>
      <c r="E14" s="158"/>
      <c r="F14" s="14">
        <v>4344</v>
      </c>
      <c r="G14" s="14" t="s">
        <v>40</v>
      </c>
      <c r="H14" s="14">
        <v>1.9</v>
      </c>
      <c r="I14" s="14">
        <f>F14*H14</f>
        <v>8253.6</v>
      </c>
      <c r="J14" s="15" t="s">
        <v>40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3" t="s">
        <v>92</v>
      </c>
      <c r="C16" s="164"/>
      <c r="D16" s="157" t="s">
        <v>53</v>
      </c>
      <c r="E16" s="158"/>
      <c r="F16" s="14">
        <v>9252</v>
      </c>
      <c r="G16" s="14" t="s">
        <v>40</v>
      </c>
      <c r="H16" s="14">
        <v>0.4</v>
      </c>
      <c r="I16" s="14">
        <f>F16*H16</f>
        <v>3700.8</v>
      </c>
      <c r="J16" s="15" t="s">
        <v>40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11954.400000000001</v>
      </c>
      <c r="J18" s="44" t="s">
        <v>40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/>
      <c r="E23" s="162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161"/>
      <c r="E24" s="162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6</v>
      </c>
      <c r="E7" s="27">
        <v>7</v>
      </c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81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65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6" t="s">
        <v>45</v>
      </c>
      <c r="C15" s="162"/>
      <c r="D15" s="161"/>
      <c r="E15" s="162"/>
      <c r="F15" s="14">
        <v>60</v>
      </c>
      <c r="G15" s="14" t="s">
        <v>46</v>
      </c>
      <c r="H15" s="14">
        <v>1</v>
      </c>
      <c r="I15" s="14">
        <f>F15*H15</f>
        <v>60</v>
      </c>
      <c r="J15" s="15" t="s">
        <v>46</v>
      </c>
      <c r="K15" s="12"/>
      <c r="L15" s="12"/>
      <c r="M15" s="13"/>
    </row>
    <row r="16" spans="2:13" ht="15" customHeight="1" x14ac:dyDescent="0.25">
      <c r="B16" s="112" t="s">
        <v>82</v>
      </c>
      <c r="C16" s="107"/>
      <c r="D16" s="106"/>
      <c r="E16" s="107"/>
      <c r="F16" s="14">
        <v>6</v>
      </c>
      <c r="G16" s="14" t="s">
        <v>46</v>
      </c>
      <c r="H16" s="14">
        <v>1</v>
      </c>
      <c r="I16" s="14">
        <f t="shared" ref="I16:I20" si="0">F16*H16</f>
        <v>6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66</v>
      </c>
      <c r="C18" s="41"/>
      <c r="D18" s="96"/>
      <c r="E18" s="9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6" t="s">
        <v>45</v>
      </c>
      <c r="C19" s="162"/>
      <c r="D19" s="108"/>
      <c r="E19" s="109"/>
      <c r="F19" s="14">
        <v>174</v>
      </c>
      <c r="G19" s="14" t="s">
        <v>46</v>
      </c>
      <c r="H19" s="14">
        <v>1</v>
      </c>
      <c r="I19" s="14">
        <f t="shared" si="0"/>
        <v>174</v>
      </c>
      <c r="J19" s="15" t="s">
        <v>46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2" t="s">
        <v>82</v>
      </c>
      <c r="C20" s="111"/>
      <c r="D20" s="110"/>
      <c r="E20" s="111"/>
      <c r="F20" s="14">
        <v>6</v>
      </c>
      <c r="G20" s="14" t="s">
        <v>46</v>
      </c>
      <c r="H20" s="14">
        <v>1</v>
      </c>
      <c r="I20" s="14">
        <f t="shared" si="0"/>
        <v>6</v>
      </c>
      <c r="J20" s="15" t="s">
        <v>46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2" t="s">
        <v>83</v>
      </c>
      <c r="C21" s="107"/>
      <c r="D21" s="110"/>
      <c r="E21" s="111"/>
      <c r="F21" s="14">
        <v>12</v>
      </c>
      <c r="G21" s="14" t="s">
        <v>46</v>
      </c>
      <c r="H21" s="14">
        <v>1</v>
      </c>
      <c r="I21" s="14">
        <f t="shared" ref="I21" si="1">F21*H21</f>
        <v>12</v>
      </c>
      <c r="J21" s="15" t="s">
        <v>46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219"/>
      <c r="E25" s="220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7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8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67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68</v>
      </c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47</v>
      </c>
      <c r="E15" s="162"/>
      <c r="F15" s="14">
        <v>4</v>
      </c>
      <c r="G15" s="14" t="s">
        <v>46</v>
      </c>
      <c r="H15" s="14">
        <v>1</v>
      </c>
      <c r="I15" s="14">
        <f>F15*H15</f>
        <v>4</v>
      </c>
      <c r="J15" s="15" t="s">
        <v>46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48</v>
      </c>
      <c r="E16" s="158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9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56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57</v>
      </c>
      <c r="E15" s="162"/>
      <c r="F15" s="14">
        <v>1000</v>
      </c>
      <c r="G15" s="14" t="s">
        <v>58</v>
      </c>
      <c r="H15" s="14">
        <v>1</v>
      </c>
      <c r="I15" s="14">
        <f>F15*H15</f>
        <v>1000</v>
      </c>
      <c r="J15" s="15" t="s">
        <v>58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 t="s">
        <v>61</v>
      </c>
      <c r="E18" s="162"/>
      <c r="F18" s="14">
        <v>1</v>
      </c>
      <c r="G18" s="14" t="s">
        <v>46</v>
      </c>
      <c r="H18" s="14">
        <f>1/5</f>
        <v>0.2</v>
      </c>
      <c r="I18" s="14">
        <f>F18*H18</f>
        <v>0.2</v>
      </c>
      <c r="J18" s="15" t="s">
        <v>46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10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70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71</v>
      </c>
      <c r="E15" s="162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5" sqref="F15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ACAR 400 2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11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87</v>
      </c>
      <c r="E15" s="162"/>
      <c r="F15" s="14">
        <f>556.8*1.06*2</f>
        <v>1180.4159999999999</v>
      </c>
      <c r="G15" s="14" t="s">
        <v>23</v>
      </c>
      <c r="H15" s="14">
        <v>6</v>
      </c>
      <c r="I15" s="14">
        <f>F15*H15</f>
        <v>7082.4959999999992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62</v>
      </c>
      <c r="E16" s="158"/>
      <c r="F16" s="14">
        <v>1</v>
      </c>
      <c r="G16" s="14" t="s">
        <v>46</v>
      </c>
      <c r="H16" s="14">
        <v>24</v>
      </c>
      <c r="I16" s="14">
        <f>F16*H16</f>
        <v>24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3" sqref="D13"/>
    </sheetView>
  </sheetViews>
  <sheetFormatPr baseColWidth="10" defaultRowHeight="15" x14ac:dyDescent="0.25"/>
  <cols>
    <col min="1" max="1" width="6.140625" customWidth="1"/>
    <col min="2" max="2" width="40.5703125" customWidth="1"/>
  </cols>
  <sheetData>
    <row r="6" spans="1:6" x14ac:dyDescent="0.25">
      <c r="A6" s="82" t="s">
        <v>84</v>
      </c>
      <c r="B6" s="82" t="s">
        <v>85</v>
      </c>
    </row>
    <row r="8" spans="1:6" x14ac:dyDescent="0.25">
      <c r="A8" s="75" t="s">
        <v>33</v>
      </c>
      <c r="B8" s="75" t="s">
        <v>30</v>
      </c>
      <c r="C8" s="75" t="s">
        <v>4</v>
      </c>
      <c r="D8" s="75" t="s">
        <v>3</v>
      </c>
      <c r="E8" s="76" t="s">
        <v>31</v>
      </c>
      <c r="F8" s="76" t="s">
        <v>32</v>
      </c>
    </row>
    <row r="9" spans="1:6" x14ac:dyDescent="0.25">
      <c r="A9" s="81">
        <v>1</v>
      </c>
      <c r="B9" s="77" t="s">
        <v>38</v>
      </c>
      <c r="C9" s="78" t="s">
        <v>34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39</v>
      </c>
      <c r="C10" s="78" t="s">
        <v>34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69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69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36</v>
      </c>
      <c r="C13" s="78" t="s">
        <v>23</v>
      </c>
      <c r="D13" s="79">
        <f>'Montaje '!I18</f>
        <v>11954.400000000001</v>
      </c>
      <c r="E13" s="80"/>
      <c r="F13" s="80"/>
    </row>
    <row r="14" spans="1:6" ht="25.5" x14ac:dyDescent="0.25">
      <c r="A14" s="81">
        <f t="shared" si="0"/>
        <v>6</v>
      </c>
      <c r="B14" s="77" t="s">
        <v>63</v>
      </c>
      <c r="C14" s="78" t="s">
        <v>69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64</v>
      </c>
      <c r="C15" s="78" t="s">
        <v>69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37</v>
      </c>
      <c r="C16" s="78" t="s">
        <v>69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55</v>
      </c>
      <c r="C17" s="78" t="s">
        <v>34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72</v>
      </c>
      <c r="C18" s="78" t="s">
        <v>35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88</v>
      </c>
      <c r="C19" s="78" t="s">
        <v>35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2018-10-02T02:53:54Z</dcterms:modified>
</cp:coreProperties>
</file>